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<sst xmlns="http://schemas.openxmlformats.org/spreadsheetml/2006/main" count="162" uniqueCount="112">
  <si>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</si>
  <si>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</si>
  <si>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</si>
  <si>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</si>
  <si>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</si>
  <si>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</si>
  <si>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</si>
  <si>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</si>
  <si>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</si>
  <si>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</si>
  <si>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</si>
  <si>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</si>
  <si>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</si>
  <si>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</si>
  <si>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</si>
  <si>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</si>
  <si>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</si>
  <si>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</si>
  <si>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</si>
  <si>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</si>
  <si>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</si>
  <si>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</si>
  <si>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</si>
  <si>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</si>
  <si>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</si>
  <si>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</si>
  <si>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</si>
  <si>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</si>
  <si>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</si>
  <si>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</si>
  <si>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</si>
  <si>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</si>
  <si>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</si>
  <si>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</si>
  <si>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</si>
  <si>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</si>
  <si>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</si>
  <si>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</si>
  <si>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</si>
  <si>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</si>
  <si>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</si>
  <si>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</si>
  <si>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</si>
  <si>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</si>
  <si>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</si>
  <si>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</si>
  <si>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</si>
  <si>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</si>
  <si>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</si>
  <si>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</si>
  <si>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</si>
  <si>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</si>
  <si>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</si>
  <si>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</si>
  <si>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</si>
  <si>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</si>
  <si>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</si>
  <si>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</si>
  <si>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</si>
  <si>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</si>
  <si>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</si>
  <si>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</si>
  <si>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</si>
  <si>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</si>
  <si>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</si>
  <si>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</si>
  <si>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</si>
  <si>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</si>
  <si>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</si>
  <si>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</si>
  <si>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</si>
  <si>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</si>
  <si>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</si>
  <si>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</si>
  <si>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</si>
  <si>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</si>
  <si>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</si>
  <si>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</si>
  <si>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</si>
  <si>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</si>
  <si>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</si>
  <si>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</si>
  <si>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</si>
  <si>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</si>
  <si>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</si>
  <si>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</si>
  <si>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</si>
  <si>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</si>
  <si>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</si>
  <si>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</si>
  <si>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</si>
  <si>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</si>
  <si>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</si>
  <si>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</si>
  <si>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</si>
  <si>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</si>
  <si>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</si>
  <si>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</si>
  <si>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</si>
  <si>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</si>
  <si>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</si>
  <si>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</si>
  <si>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</si>
  <si>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</si>
  <si>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</si>
  <si>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</si>
  <si>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</si>
  <si>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</si>
  <si>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</si>
  <si>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</si>
  <si>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</si>
  <si>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07.04.2017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</si>
</sst>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35263380"/>
        <c:axId val="48934965"/>
      </c:bar3D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63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37761502"/>
        <c:axId val="4309199"/>
      </c:bar3D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38782792"/>
        <c:axId val="13500809"/>
      </c:bar3D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54398418"/>
        <c:axId val="19823715"/>
      </c:bar3D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44195708"/>
        <c:axId val="62217053"/>
      </c:bar3D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17053"/>
        <c:crosses val="autoZero"/>
        <c:auto val="1"/>
        <c:lblOffset val="100"/>
        <c:tickLblSkip val="2"/>
        <c:noMultiLvlLbl val="0"/>
      </c:catAx>
      <c:valAx>
        <c:axId val="62217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23082566"/>
        <c:axId val="6416503"/>
      </c:bar3D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6503"/>
        <c:crosses val="autoZero"/>
        <c:auto val="1"/>
        <c:lblOffset val="100"/>
        <c:tickLblSkip val="1"/>
        <c:noMultiLvlLbl val="0"/>
      </c:catAx>
      <c:valAx>
        <c:axId val="6416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57748528"/>
        <c:axId val="49974705"/>
      </c:bar3D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47119162"/>
        <c:axId val="21419275"/>
      </c:bar3D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19275"/>
        <c:crosses val="autoZero"/>
        <c:auto val="1"/>
        <c:lblOffset val="100"/>
        <c:tickLblSkip val="1"/>
        <c:noMultiLvlLbl val="0"/>
      </c:catAx>
      <c:valAx>
        <c:axId val="21419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58555748"/>
        <c:axId val="57239685"/>
      </c:bar3D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</f>
        <v>156759.50000000003</v>
      </c>
      <c r="E6" s="3">
        <f>D6/D150*100</f>
        <v>39.00835935184602</v>
      </c>
      <c r="F6" s="3">
        <f>D6/B6*100</f>
        <v>71.10322383117695</v>
      </c>
      <c r="G6" s="3">
        <f aca="true" t="shared" si="0" ref="G6:G43">D6/C6*100</f>
        <v>25.05534618316323</v>
      </c>
      <c r="H6" s="47">
        <f>B6-D6</f>
        <v>63707.99999999997</v>
      </c>
      <c r="I6" s="47">
        <f aca="true" t="shared" si="1" ref="I6:I43">C6-D6</f>
        <v>468893.3999999999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</f>
        <v>53305.2</v>
      </c>
      <c r="E7" s="95">
        <f>D7/D6*100</f>
        <v>34.00444630150006</v>
      </c>
      <c r="F7" s="95">
        <f>D7/B7*100</f>
        <v>71.141516434356</v>
      </c>
      <c r="G7" s="95">
        <f>D7/C7*100</f>
        <v>21.906141545896695</v>
      </c>
      <c r="H7" s="105">
        <f>B7-D7</f>
        <v>21623.199999999997</v>
      </c>
      <c r="I7" s="105">
        <f t="shared" si="1"/>
        <v>190029.3</v>
      </c>
    </row>
    <row r="8" spans="1:9" ht="18">
      <c r="A8" s="23" t="s">
        <v>3</v>
      </c>
      <c r="B8" s="42">
        <f>151038.5+2656.2</f>
        <v>153694.7</v>
      </c>
      <c r="C8" s="43">
        <f>487771.7+47.1</f>
        <v>487818.8</v>
      </c>
      <c r="D8" s="44">
        <f>12945+14658+9353.4+10.2+0.1+7+16015+13071.9+6973.3+1906+3.4+7.6+13882.5+6.6+747.5+21101.8+2656.1+15.6</f>
        <v>113361.00000000001</v>
      </c>
      <c r="E8" s="1">
        <f>D8/D6*100</f>
        <v>72.31523448339654</v>
      </c>
      <c r="F8" s="1">
        <f>D8/B8*100</f>
        <v>73.75726033493673</v>
      </c>
      <c r="G8" s="1">
        <f t="shared" si="0"/>
        <v>23.23834177772567</v>
      </c>
      <c r="H8" s="44">
        <f>B8-D8</f>
        <v>40333.7</v>
      </c>
      <c r="I8" s="44">
        <f t="shared" si="1"/>
        <v>374457.8</v>
      </c>
    </row>
    <row r="9" spans="1:9" ht="18">
      <c r="A9" s="23" t="s">
        <v>2</v>
      </c>
      <c r="B9" s="42">
        <v>37.9</v>
      </c>
      <c r="C9" s="43">
        <v>92.5</v>
      </c>
      <c r="D9" s="44">
        <f>2.5+4.3+3.3+7</f>
        <v>17.1</v>
      </c>
      <c r="E9" s="12">
        <f>D9/D6*100</f>
        <v>0.010908429792133809</v>
      </c>
      <c r="F9" s="120">
        <f>D9/B9*100</f>
        <v>45.11873350923483</v>
      </c>
      <c r="G9" s="1">
        <f t="shared" si="0"/>
        <v>18.486486486486488</v>
      </c>
      <c r="H9" s="44">
        <f aca="true" t="shared" si="2" ref="H9:H43">B9-D9</f>
        <v>20.799999999999997</v>
      </c>
      <c r="I9" s="44">
        <f t="shared" si="1"/>
        <v>75.4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</f>
        <v>7796</v>
      </c>
      <c r="E10" s="1">
        <f>D10/D6*100</f>
        <v>4.9732233134196004</v>
      </c>
      <c r="F10" s="1">
        <f aca="true" t="shared" si="3" ref="F10:F41">D10/B10*100</f>
        <v>68.26261317268795</v>
      </c>
      <c r="G10" s="1">
        <f t="shared" si="0"/>
        <v>28.388835278480784</v>
      </c>
      <c r="H10" s="44">
        <f t="shared" si="2"/>
        <v>3624.6000000000004</v>
      </c>
      <c r="I10" s="44">
        <f t="shared" si="1"/>
        <v>19665.5</v>
      </c>
    </row>
    <row r="11" spans="1:9" ht="18">
      <c r="A11" s="23" t="s">
        <v>0</v>
      </c>
      <c r="B11" s="42">
        <f>47704.8-2656.2</f>
        <v>45048.600000000006</v>
      </c>
      <c r="C11" s="43">
        <v>80900.5</v>
      </c>
      <c r="D11" s="49">
        <f>143.9+390+0.1+142.7+13.1+169.2+704.4+3378.9+1906.3+468.5+6301.9+20.7+31.8+0.1+3059.4+2301.7+3149.2+438.7+2370.2+711.7+2057.8+893.1+2232.6</f>
        <v>30886</v>
      </c>
      <c r="E11" s="1">
        <f>D11/D6*100</f>
        <v>19.702793132154667</v>
      </c>
      <c r="F11" s="1">
        <f t="shared" si="3"/>
        <v>68.5615091256998</v>
      </c>
      <c r="G11" s="1">
        <f t="shared" si="0"/>
        <v>38.17776157131291</v>
      </c>
      <c r="H11" s="44">
        <f t="shared" si="2"/>
        <v>14162.600000000006</v>
      </c>
      <c r="I11" s="44">
        <f t="shared" si="1"/>
        <v>50014.5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</f>
        <v>3339.4</v>
      </c>
      <c r="E12" s="1">
        <f>D12/D6*100</f>
        <v>2.1302696168334294</v>
      </c>
      <c r="F12" s="1">
        <f t="shared" si="3"/>
        <v>70.22923238696109</v>
      </c>
      <c r="G12" s="1">
        <f t="shared" si="0"/>
        <v>23.775755763452803</v>
      </c>
      <c r="H12" s="44">
        <f t="shared" si="2"/>
        <v>1415.6</v>
      </c>
      <c r="I12" s="44">
        <f t="shared" si="1"/>
        <v>10706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1360.000000000016</v>
      </c>
      <c r="E13" s="1">
        <f>D13/D6*100</f>
        <v>0.8675710244036346</v>
      </c>
      <c r="F13" s="1">
        <f t="shared" si="3"/>
        <v>24.67926034805049</v>
      </c>
      <c r="G13" s="1">
        <f t="shared" si="0"/>
        <v>8.869063922474098</v>
      </c>
      <c r="H13" s="44">
        <f t="shared" si="2"/>
        <v>4150.699999999973</v>
      </c>
      <c r="I13" s="44">
        <f t="shared" si="1"/>
        <v>13974.199999999903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</f>
        <v>91340.30000000003</v>
      </c>
      <c r="E18" s="3">
        <f>D18/D150*100</f>
        <v>22.729309838991714</v>
      </c>
      <c r="F18" s="3">
        <f>D18/B18*100</f>
        <v>65.16515252476684</v>
      </c>
      <c r="G18" s="3">
        <f t="shared" si="0"/>
        <v>26.431894110719018</v>
      </c>
      <c r="H18" s="47">
        <f>B18-D18</f>
        <v>48827.09999999996</v>
      </c>
      <c r="I18" s="47">
        <f t="shared" si="1"/>
        <v>254228.1999999999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</f>
        <v>54515.8</v>
      </c>
      <c r="E19" s="95">
        <f>D19/D18*100</f>
        <v>59.68427955677832</v>
      </c>
      <c r="F19" s="95">
        <f t="shared" si="3"/>
        <v>67.59193248221112</v>
      </c>
      <c r="G19" s="95">
        <f t="shared" si="0"/>
        <v>22.76181549066723</v>
      </c>
      <c r="H19" s="105">
        <f t="shared" si="2"/>
        <v>26138.5</v>
      </c>
      <c r="I19" s="105">
        <f t="shared" si="1"/>
        <v>184989.7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91340.30000000003</v>
      </c>
      <c r="E25" s="1">
        <f>D25/D18*100</f>
        <v>100</v>
      </c>
      <c r="F25" s="1">
        <f t="shared" si="3"/>
        <v>65.16515252476684</v>
      </c>
      <c r="G25" s="1">
        <f t="shared" si="0"/>
        <v>26.431894110719018</v>
      </c>
      <c r="H25" s="44">
        <f t="shared" si="2"/>
        <v>48827.09999999996</v>
      </c>
      <c r="I25" s="44">
        <f t="shared" si="1"/>
        <v>254228.1999999999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</f>
        <v>13908.000000000002</v>
      </c>
      <c r="E33" s="3">
        <f>D33/D150*100</f>
        <v>3.4608955876069674</v>
      </c>
      <c r="F33" s="3">
        <f>D33/B33*100</f>
        <v>70.08702926340085</v>
      </c>
      <c r="G33" s="3">
        <f t="shared" si="0"/>
        <v>20.664662802566887</v>
      </c>
      <c r="H33" s="47">
        <f t="shared" si="2"/>
        <v>5935.9</v>
      </c>
      <c r="I33" s="47">
        <f t="shared" si="1"/>
        <v>53395.3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</f>
        <v>11248.1</v>
      </c>
      <c r="E34" s="1">
        <f>D34/D33*100</f>
        <v>80.87503595053207</v>
      </c>
      <c r="F34" s="1">
        <f t="shared" si="3"/>
        <v>74.33614867097559</v>
      </c>
      <c r="G34" s="1">
        <f t="shared" si="0"/>
        <v>20.253745775255286</v>
      </c>
      <c r="H34" s="44">
        <f t="shared" si="2"/>
        <v>3883.2999999999993</v>
      </c>
      <c r="I34" s="44">
        <f t="shared" si="1"/>
        <v>44287.8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</f>
        <v>815.6</v>
      </c>
      <c r="E36" s="1">
        <f>D36/D33*100</f>
        <v>5.864250790911705</v>
      </c>
      <c r="F36" s="1">
        <f t="shared" si="3"/>
        <v>51.28269617706237</v>
      </c>
      <c r="G36" s="1">
        <f t="shared" si="0"/>
        <v>27.69157640987336</v>
      </c>
      <c r="H36" s="44">
        <f t="shared" si="2"/>
        <v>774.8000000000001</v>
      </c>
      <c r="I36" s="44">
        <f t="shared" si="1"/>
        <v>2129.7000000000003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</f>
        <v>25.800000000000004</v>
      </c>
      <c r="E37" s="17">
        <f>D37/D33*100</f>
        <v>0.18550474547023296</v>
      </c>
      <c r="F37" s="17">
        <f t="shared" si="3"/>
        <v>18.561151079136692</v>
      </c>
      <c r="G37" s="17">
        <f t="shared" si="0"/>
        <v>3.0136666277304056</v>
      </c>
      <c r="H37" s="53">
        <f t="shared" si="2"/>
        <v>113.19999999999999</v>
      </c>
      <c r="I37" s="53">
        <f t="shared" si="1"/>
        <v>830.3000000000001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</f>
        <v>15.299999999999999</v>
      </c>
      <c r="E38" s="1">
        <f>D38/D33*100</f>
        <v>0.11000862812769628</v>
      </c>
      <c r="F38" s="1">
        <f t="shared" si="3"/>
        <v>75</v>
      </c>
      <c r="G38" s="1">
        <f t="shared" si="0"/>
        <v>18.935643564356436</v>
      </c>
      <c r="H38" s="44">
        <f t="shared" si="2"/>
        <v>5.1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1803.2000000000016</v>
      </c>
      <c r="E39" s="1">
        <f>D39/D33*100</f>
        <v>12.965199884958306</v>
      </c>
      <c r="F39" s="1">
        <f t="shared" si="3"/>
        <v>60.86340162689441</v>
      </c>
      <c r="G39" s="1">
        <f t="shared" si="0"/>
        <v>22.868158068279833</v>
      </c>
      <c r="H39" s="44">
        <f>B39-D39</f>
        <v>1159.5</v>
      </c>
      <c r="I39" s="44">
        <f t="shared" si="1"/>
        <v>6082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</f>
        <v>549.4</v>
      </c>
      <c r="E43" s="3">
        <f>D43/D150*100</f>
        <v>0.13671383634104597</v>
      </c>
      <c r="F43" s="3">
        <f>D43/B43*100</f>
        <v>76.15747158303299</v>
      </c>
      <c r="G43" s="3">
        <f t="shared" si="0"/>
        <v>34.83609156045907</v>
      </c>
      <c r="H43" s="47">
        <f t="shared" si="2"/>
        <v>172</v>
      </c>
      <c r="I43" s="47">
        <f t="shared" si="1"/>
        <v>1027.6999999999998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</f>
        <v>2918</v>
      </c>
      <c r="E45" s="3">
        <f>D45/D150*100</f>
        <v>0.7261211766348239</v>
      </c>
      <c r="F45" s="3">
        <f>D45/B45*100</f>
        <v>72.39078121511325</v>
      </c>
      <c r="G45" s="3">
        <f aca="true" t="shared" si="4" ref="G45:G76">D45/C45*100</f>
        <v>24.753987105531046</v>
      </c>
      <c r="H45" s="47">
        <f>B45-D45</f>
        <v>1112.9</v>
      </c>
      <c r="I45" s="47">
        <f aca="true" t="shared" si="5" ref="I45:I77">C45-D45</f>
        <v>8870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</f>
        <v>2434.9</v>
      </c>
      <c r="E46" s="1">
        <f>D46/D45*100</f>
        <v>83.44413982179574</v>
      </c>
      <c r="F46" s="1">
        <f aca="true" t="shared" si="6" ref="F46:F74">D46/B46*100</f>
        <v>72.0683123187119</v>
      </c>
      <c r="G46" s="1">
        <f t="shared" si="4"/>
        <v>23.12411559683562</v>
      </c>
      <c r="H46" s="44">
        <f aca="true" t="shared" si="7" ref="H46:H74">B46-D46</f>
        <v>943.6999999999998</v>
      </c>
      <c r="I46" s="44">
        <f t="shared" si="5"/>
        <v>8094.800000000001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0.6271418779986293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</f>
        <v>401.4</v>
      </c>
      <c r="E49" s="1">
        <f>D49/D45*100</f>
        <v>13.75599725839616</v>
      </c>
      <c r="F49" s="1">
        <f t="shared" si="6"/>
        <v>75.80736543909347</v>
      </c>
      <c r="G49" s="1">
        <f t="shared" si="4"/>
        <v>46.39926020113281</v>
      </c>
      <c r="H49" s="44">
        <f t="shared" si="7"/>
        <v>128.10000000000002</v>
      </c>
      <c r="I49" s="44">
        <f t="shared" si="5"/>
        <v>463.70000000000005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63.399999999999935</v>
      </c>
      <c r="E50" s="1">
        <f>D50/D45*100</f>
        <v>2.1727210418094565</v>
      </c>
      <c r="F50" s="1">
        <f t="shared" si="6"/>
        <v>64.95901639344244</v>
      </c>
      <c r="G50" s="1">
        <f t="shared" si="4"/>
        <v>19.9685039370079</v>
      </c>
      <c r="H50" s="44">
        <f t="shared" si="7"/>
        <v>34.200000000000244</v>
      </c>
      <c r="I50" s="44">
        <f t="shared" si="5"/>
        <v>254.09999999999934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</f>
        <v>5674.400000000001</v>
      </c>
      <c r="E51" s="3">
        <f>D51/D150*100</f>
        <v>1.4120294738508035</v>
      </c>
      <c r="F51" s="3">
        <f>D51/B51*100</f>
        <v>64.67363430173585</v>
      </c>
      <c r="G51" s="3">
        <f t="shared" si="4"/>
        <v>21.943871888377995</v>
      </c>
      <c r="H51" s="47">
        <f>B51-D51</f>
        <v>3099.499999999999</v>
      </c>
      <c r="I51" s="47">
        <f t="shared" si="5"/>
        <v>20184.3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</f>
        <v>3407.2</v>
      </c>
      <c r="E52" s="1">
        <f>D52/D51*100</f>
        <v>60.04511490201606</v>
      </c>
      <c r="F52" s="1">
        <f t="shared" si="6"/>
        <v>72.34738294935768</v>
      </c>
      <c r="G52" s="1">
        <f t="shared" si="4"/>
        <v>21.045349541069065</v>
      </c>
      <c r="H52" s="44">
        <f t="shared" si="7"/>
        <v>1302.3000000000002</v>
      </c>
      <c r="I52" s="44">
        <f t="shared" si="5"/>
        <v>12782.599999999999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</f>
        <v>146</v>
      </c>
      <c r="E54" s="1">
        <f>D54/D51*100</f>
        <v>2.5729592556041165</v>
      </c>
      <c r="F54" s="1">
        <f t="shared" si="6"/>
        <v>52.42369838420108</v>
      </c>
      <c r="G54" s="1">
        <f t="shared" si="4"/>
        <v>18.0202419155764</v>
      </c>
      <c r="H54" s="44">
        <f t="shared" si="7"/>
        <v>132.5</v>
      </c>
      <c r="I54" s="44">
        <f t="shared" si="5"/>
        <v>664.2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</f>
        <v>337.90000000000003</v>
      </c>
      <c r="E55" s="1">
        <f>D55/D51*100</f>
        <v>5.954814605949528</v>
      </c>
      <c r="F55" s="1">
        <f t="shared" si="6"/>
        <v>54.72951085195984</v>
      </c>
      <c r="G55" s="1">
        <f t="shared" si="4"/>
        <v>32.22699093943729</v>
      </c>
      <c r="H55" s="44">
        <f t="shared" si="7"/>
        <v>279.49999999999994</v>
      </c>
      <c r="I55" s="44">
        <f t="shared" si="5"/>
        <v>710.5999999999999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2.114761032003383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1663.3000000000006</v>
      </c>
      <c r="E57" s="1">
        <f>D57/D51*100</f>
        <v>29.312350204426906</v>
      </c>
      <c r="F57" s="1">
        <f t="shared" si="6"/>
        <v>55.52662326823572</v>
      </c>
      <c r="G57" s="1">
        <f t="shared" si="4"/>
        <v>22.852863992965393</v>
      </c>
      <c r="H57" s="44">
        <f>B57-D57</f>
        <v>1332.199999999999</v>
      </c>
      <c r="I57" s="44">
        <f>C57-D57</f>
        <v>5615.000000000002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</f>
        <v>715.8000000000001</v>
      </c>
      <c r="E59" s="3">
        <f>D59/D150*100</f>
        <v>0.17812115772282625</v>
      </c>
      <c r="F59" s="3">
        <f>D59/B59*100</f>
        <v>51.06291910400914</v>
      </c>
      <c r="G59" s="3">
        <f t="shared" si="4"/>
        <v>8.897894239614152</v>
      </c>
      <c r="H59" s="47">
        <f>B59-D59</f>
        <v>685.9999999999999</v>
      </c>
      <c r="I59" s="47">
        <f t="shared" si="5"/>
        <v>7328.8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</f>
        <v>602.9</v>
      </c>
      <c r="E60" s="1">
        <f>D60/D59*100</f>
        <v>84.22743783179658</v>
      </c>
      <c r="F60" s="1">
        <f t="shared" si="6"/>
        <v>63.94781501909207</v>
      </c>
      <c r="G60" s="1">
        <f t="shared" si="4"/>
        <v>20.78750474088887</v>
      </c>
      <c r="H60" s="44">
        <f t="shared" si="7"/>
        <v>339.9</v>
      </c>
      <c r="I60" s="44">
        <f t="shared" si="5"/>
        <v>2297.4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</f>
        <v>107.5</v>
      </c>
      <c r="E62" s="1">
        <f>D62/D59*100</f>
        <v>15.018161497625032</v>
      </c>
      <c r="F62" s="1">
        <f t="shared" si="6"/>
        <v>46.37618636755823</v>
      </c>
      <c r="G62" s="1">
        <f t="shared" si="4"/>
        <v>23.79371403275786</v>
      </c>
      <c r="H62" s="44">
        <f t="shared" si="7"/>
        <v>124.30000000000001</v>
      </c>
      <c r="I62" s="44">
        <f t="shared" si="5"/>
        <v>344.3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5.400000000000091</v>
      </c>
      <c r="E64" s="1">
        <f>D64/D59*100</f>
        <v>0.7544006705783866</v>
      </c>
      <c r="F64" s="1">
        <f t="shared" si="6"/>
        <v>2.376760563380322</v>
      </c>
      <c r="G64" s="1">
        <f t="shared" si="4"/>
        <v>0.8329477093938131</v>
      </c>
      <c r="H64" s="44">
        <f t="shared" si="7"/>
        <v>221.7999999999999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216.79999999999995</v>
      </c>
      <c r="E69" s="35">
        <f>D69/D150*100</f>
        <v>0.053948961992607875</v>
      </c>
      <c r="F69" s="3">
        <f>D69/B69*100</f>
        <v>66.34026927784576</v>
      </c>
      <c r="G69" s="3">
        <f t="shared" si="4"/>
        <v>44.45355751486568</v>
      </c>
      <c r="H69" s="47">
        <f>B69-D69</f>
        <v>110.00000000000006</v>
      </c>
      <c r="I69" s="47">
        <f t="shared" si="5"/>
        <v>270.9000000000001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</f>
        <v>210.29999999999995</v>
      </c>
      <c r="E70" s="1">
        <f>D70/D69*100</f>
        <v>97.00184501845018</v>
      </c>
      <c r="F70" s="1">
        <f t="shared" si="6"/>
        <v>73.40314136125653</v>
      </c>
      <c r="G70" s="1">
        <f t="shared" si="4"/>
        <v>72.76816608996538</v>
      </c>
      <c r="H70" s="44">
        <f t="shared" si="7"/>
        <v>76.20000000000005</v>
      </c>
      <c r="I70" s="44">
        <f t="shared" si="5"/>
        <v>78.70000000000005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3.0908226343319076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55151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</f>
        <v>22044.5</v>
      </c>
      <c r="E90" s="3">
        <f>D90/D150*100</f>
        <v>5.485599135821238</v>
      </c>
      <c r="F90" s="3">
        <f aca="true" t="shared" si="10" ref="F90:F96">D90/B90*100</f>
        <v>39.971170060379684</v>
      </c>
      <c r="G90" s="3">
        <f t="shared" si="8"/>
        <v>13.955748290706508</v>
      </c>
      <c r="H90" s="47">
        <f aca="true" t="shared" si="11" ref="H90:H96">B90-D90</f>
        <v>33106.5</v>
      </c>
      <c r="I90" s="47">
        <f t="shared" si="9"/>
        <v>135915.5</v>
      </c>
    </row>
    <row r="91" spans="1:9" ht="18">
      <c r="A91" s="23" t="s">
        <v>3</v>
      </c>
      <c r="B91" s="42">
        <f>50590.6+67.7</f>
        <v>50658.299999999996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</f>
        <v>19595.5</v>
      </c>
      <c r="E91" s="1">
        <f>D91/D90*100</f>
        <v>88.89065299734628</v>
      </c>
      <c r="F91" s="1">
        <f t="shared" si="10"/>
        <v>38.68171652029381</v>
      </c>
      <c r="G91" s="1">
        <f t="shared" si="8"/>
        <v>13.21821402504752</v>
      </c>
      <c r="H91" s="44">
        <f t="shared" si="11"/>
        <v>31062.799999999996</v>
      </c>
      <c r="I91" s="44">
        <f t="shared" si="9"/>
        <v>128650.70000000001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</f>
        <v>1001.9</v>
      </c>
      <c r="E92" s="1">
        <f>D92/D90*100</f>
        <v>4.544897820317993</v>
      </c>
      <c r="F92" s="1">
        <f t="shared" si="10"/>
        <v>66.28514720476349</v>
      </c>
      <c r="G92" s="1">
        <f t="shared" si="8"/>
        <v>38.23170266351217</v>
      </c>
      <c r="H92" s="44">
        <f t="shared" si="11"/>
        <v>509.6</v>
      </c>
      <c r="I92" s="44">
        <f t="shared" si="9"/>
        <v>1618.6999999999998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2981.2000000000044</v>
      </c>
      <c r="C94" s="43">
        <f>C90-C91-C92-C93</f>
        <v>7093.199999999988</v>
      </c>
      <c r="D94" s="43">
        <f>D90-D91-D92-D93</f>
        <v>1447.1</v>
      </c>
      <c r="E94" s="1">
        <f>D94/D90*100</f>
        <v>6.56444918233573</v>
      </c>
      <c r="F94" s="1">
        <f t="shared" si="10"/>
        <v>48.540856031128335</v>
      </c>
      <c r="G94" s="1">
        <f>D94/C94*100</f>
        <v>20.40122934641632</v>
      </c>
      <c r="H94" s="44">
        <f t="shared" si="11"/>
        <v>1534.1000000000045</v>
      </c>
      <c r="I94" s="44">
        <f>C94-D94</f>
        <v>5646.099999999988</v>
      </c>
    </row>
    <row r="95" spans="1:9" ht="18.75">
      <c r="A95" s="108" t="s">
        <v>12</v>
      </c>
      <c r="B95" s="111"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</f>
        <v>17773.199999999997</v>
      </c>
      <c r="E95" s="107">
        <f>D95/D150*100</f>
        <v>4.422719978261155</v>
      </c>
      <c r="F95" s="110">
        <f t="shared" si="10"/>
        <v>74.25486935668506</v>
      </c>
      <c r="G95" s="106">
        <f>D95/C95*100</f>
        <v>29.681114887150233</v>
      </c>
      <c r="H95" s="112">
        <f t="shared" si="11"/>
        <v>6162.200000000004</v>
      </c>
      <c r="I95" s="122">
        <f>C95-D95</f>
        <v>42107.3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</f>
        <v>3306.7</v>
      </c>
      <c r="E96" s="117">
        <f>D96/D95*100</f>
        <v>18.604978281907595</v>
      </c>
      <c r="F96" s="118">
        <f t="shared" si="10"/>
        <v>91.86043281384559</v>
      </c>
      <c r="G96" s="119">
        <f>D96/C96*100</f>
        <v>31.412205038568224</v>
      </c>
      <c r="H96" s="123">
        <f t="shared" si="11"/>
        <v>293</v>
      </c>
      <c r="I96" s="124">
        <f>C96-D96</f>
        <v>7220.099999999999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4732.6-116</f>
        <v>4616.6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</f>
        <v>2800.2</v>
      </c>
      <c r="E102" s="19">
        <f>D102/D150*100</f>
        <v>0.6968075801277702</v>
      </c>
      <c r="F102" s="19">
        <f>D102/B102*100</f>
        <v>60.65502750942251</v>
      </c>
      <c r="G102" s="19">
        <f aca="true" t="shared" si="12" ref="G102:G148">D102/C102*100</f>
        <v>22.05246536828924</v>
      </c>
      <c r="H102" s="79">
        <f aca="true" t="shared" si="13" ref="H102:H107">B102-D102</f>
        <v>1816.4000000000005</v>
      </c>
      <c r="I102" s="79">
        <f aca="true" t="shared" si="14" ref="I102:I148">C102-D102</f>
        <v>9897.7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</f>
        <v>17.3</v>
      </c>
      <c r="E103" s="83">
        <f>D103/D102*100</f>
        <v>0.617813013356189</v>
      </c>
      <c r="F103" s="1">
        <f>D103/B103*100</f>
        <v>24.400564174894214</v>
      </c>
      <c r="G103" s="83">
        <f>D103/C103*100</f>
        <v>6.676958703203397</v>
      </c>
      <c r="H103" s="87">
        <f t="shared" si="13"/>
        <v>53.60000000000001</v>
      </c>
      <c r="I103" s="87">
        <f t="shared" si="14"/>
        <v>241.8</v>
      </c>
    </row>
    <row r="104" spans="1:9" ht="18">
      <c r="A104" s="85" t="s">
        <v>49</v>
      </c>
      <c r="B104" s="74">
        <f>3963.7-116</f>
        <v>3847.7</v>
      </c>
      <c r="C104" s="44">
        <f>10720.8-348+46.7</f>
        <v>10419.5</v>
      </c>
      <c r="D104" s="44">
        <f>139.3+4+202+15.3-0.1+4+25.4+141.4+9.8+31.2+1.1+390.1+50+2+0.1+51.6+111.9+69.9+132+193.8+143.3+175.1+39.1+393+24.9+117</f>
        <v>2467.2000000000003</v>
      </c>
      <c r="E104" s="1">
        <f>D104/D102*100</f>
        <v>88.10799228626529</v>
      </c>
      <c r="F104" s="1">
        <f aca="true" t="shared" si="15" ref="F104:F148">D104/B104*100</f>
        <v>64.12142318787848</v>
      </c>
      <c r="G104" s="1">
        <f t="shared" si="12"/>
        <v>23.67867939920342</v>
      </c>
      <c r="H104" s="44">
        <f t="shared" si="13"/>
        <v>1380.4999999999995</v>
      </c>
      <c r="I104" s="44">
        <f t="shared" si="14"/>
        <v>7952.299999999999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698.0000000000009</v>
      </c>
      <c r="C106" s="88">
        <f>C102-C103-C104</f>
        <v>2019.300000000001</v>
      </c>
      <c r="D106" s="88">
        <f>D102-D103-D104</f>
        <v>315.69999999999936</v>
      </c>
      <c r="E106" s="84">
        <f>D106/D102*100</f>
        <v>11.274194700378521</v>
      </c>
      <c r="F106" s="84">
        <f t="shared" si="15"/>
        <v>45.229226361031365</v>
      </c>
      <c r="G106" s="84">
        <f t="shared" si="12"/>
        <v>15.63413063933042</v>
      </c>
      <c r="H106" s="124">
        <f>B106-D106</f>
        <v>382.30000000000155</v>
      </c>
      <c r="I106" s="124">
        <f t="shared" si="14"/>
        <v>1703.6000000000017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121005.79999999999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87161.2</v>
      </c>
      <c r="E107" s="82">
        <f>D107/D150*100</f>
        <v>21.689373920803018</v>
      </c>
      <c r="F107" s="82">
        <f>D107/B107*100</f>
        <v>72.03059688048012</v>
      </c>
      <c r="G107" s="82">
        <f t="shared" si="12"/>
        <v>15.762174556988812</v>
      </c>
      <c r="H107" s="81">
        <f t="shared" si="13"/>
        <v>33844.59999999999</v>
      </c>
      <c r="I107" s="81">
        <f t="shared" si="14"/>
        <v>465815.7999999999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</f>
        <v>678.6</v>
      </c>
      <c r="E108" s="6">
        <f>D108/D107*100</f>
        <v>0.7785574315176937</v>
      </c>
      <c r="F108" s="6">
        <f t="shared" si="15"/>
        <v>36.94267515923567</v>
      </c>
      <c r="G108" s="6">
        <f t="shared" si="12"/>
        <v>16.569000878992092</v>
      </c>
      <c r="H108" s="61">
        <f aca="true" t="shared" si="16" ref="H108:H148">B108-D108</f>
        <v>1158.3000000000002</v>
      </c>
      <c r="I108" s="61">
        <f t="shared" si="14"/>
        <v>3417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65.60565870910699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</f>
        <v>11.8</v>
      </c>
      <c r="E110" s="6">
        <f>D110/D107*100</f>
        <v>0.013538133940331248</v>
      </c>
      <c r="F110" s="6">
        <f>D110/B110*100</f>
        <v>2.6356935447844543</v>
      </c>
      <c r="G110" s="6">
        <f t="shared" si="12"/>
        <v>1.00391356134082</v>
      </c>
      <c r="H110" s="61">
        <f t="shared" si="16"/>
        <v>435.9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</f>
        <v>729.9000000000001</v>
      </c>
      <c r="E114" s="6">
        <f>D114/D107*100</f>
        <v>0.8374138951735407</v>
      </c>
      <c r="F114" s="6">
        <f t="shared" si="15"/>
        <v>65.63258699757218</v>
      </c>
      <c r="G114" s="6">
        <f t="shared" si="12"/>
        <v>25.036015641078414</v>
      </c>
      <c r="H114" s="61">
        <f t="shared" si="16"/>
        <v>382.1999999999998</v>
      </c>
      <c r="I114" s="61">
        <f t="shared" si="14"/>
        <v>2185.5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</f>
        <v>140.00000000000003</v>
      </c>
      <c r="E118" s="6">
        <f>D118/D107*100</f>
        <v>0.16062192810562503</v>
      </c>
      <c r="F118" s="6">
        <f t="shared" si="15"/>
        <v>77.43362831858408</v>
      </c>
      <c r="G118" s="6">
        <f t="shared" si="12"/>
        <v>33.112582781456965</v>
      </c>
      <c r="H118" s="61">
        <f t="shared" si="16"/>
        <v>40.79999999999998</v>
      </c>
      <c r="I118" s="61">
        <f t="shared" si="14"/>
        <v>282.79999999999995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83.64285714285712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11.609408773628632</v>
      </c>
      <c r="F124" s="6">
        <f t="shared" si="15"/>
        <v>68.87306783917887</v>
      </c>
      <c r="G124" s="6">
        <f t="shared" si="12"/>
        <v>23.251683172867022</v>
      </c>
      <c r="H124" s="61">
        <f t="shared" si="16"/>
        <v>4573.200000000001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0.011472994864687499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</f>
        <v>124.29999999999997</v>
      </c>
      <c r="E128" s="17">
        <f>D128/D107*100</f>
        <v>0.14260932616806557</v>
      </c>
      <c r="F128" s="6">
        <f t="shared" si="15"/>
        <v>22.050736207202405</v>
      </c>
      <c r="G128" s="6">
        <f t="shared" si="12"/>
        <v>9.917816963217104</v>
      </c>
      <c r="H128" s="61">
        <f t="shared" si="16"/>
        <v>439.4000000000001</v>
      </c>
      <c r="I128" s="61">
        <f t="shared" si="14"/>
        <v>1129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15.446500402252623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</f>
        <v>14.100000000000001</v>
      </c>
      <c r="E134" s="17">
        <f>D134/D107*100</f>
        <v>0.016176922759209376</v>
      </c>
      <c r="F134" s="6">
        <f t="shared" si="15"/>
        <v>39.05817174515236</v>
      </c>
      <c r="G134" s="6">
        <f t="shared" si="12"/>
        <v>13.043478260869568</v>
      </c>
      <c r="H134" s="61">
        <f t="shared" si="16"/>
        <v>22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2" customFormat="1" ht="37.5">
      <c r="A136" s="16" t="s">
        <v>86</v>
      </c>
      <c r="B136" s="73">
        <v>183.4</v>
      </c>
      <c r="C136" s="53">
        <v>381.2</v>
      </c>
      <c r="D136" s="76">
        <f>0.5+1.3+15.9+33.5+3+0.6+15.2+1.3+36.5+1.9</f>
        <v>109.7</v>
      </c>
      <c r="E136" s="17">
        <f>D136/D107*100</f>
        <v>0.12585875366562185</v>
      </c>
      <c r="F136" s="6">
        <f t="shared" si="15"/>
        <v>59.81461286804798</v>
      </c>
      <c r="G136" s="6">
        <f>D136/C136*100</f>
        <v>28.777544596012593</v>
      </c>
      <c r="H136" s="61">
        <f t="shared" si="16"/>
        <v>73.7</v>
      </c>
      <c r="I136" s="61">
        <f t="shared" si="14"/>
        <v>271.5</v>
      </c>
    </row>
    <row r="137" spans="1:9" s="32" customFormat="1" ht="18">
      <c r="A137" s="23" t="s">
        <v>26</v>
      </c>
      <c r="B137" s="74">
        <v>151.6</v>
      </c>
      <c r="C137" s="44">
        <v>306.1</v>
      </c>
      <c r="D137" s="75">
        <f>15.9+33.5+15.2+36.5</f>
        <v>101.1</v>
      </c>
      <c r="E137" s="1">
        <f>D137/D136*100</f>
        <v>92.16043755697355</v>
      </c>
      <c r="F137" s="1">
        <f t="shared" si="15"/>
        <v>66.688654353562</v>
      </c>
      <c r="G137" s="1">
        <f>D137/C137*100</f>
        <v>33.02842208428618</v>
      </c>
      <c r="H137" s="44">
        <f t="shared" si="16"/>
        <v>50.5</v>
      </c>
      <c r="I137" s="44">
        <f t="shared" si="14"/>
        <v>205.00000000000003</v>
      </c>
    </row>
    <row r="138" spans="1:9" s="2" customFormat="1" ht="18.75">
      <c r="A138" s="16" t="s">
        <v>103</v>
      </c>
      <c r="B138" s="73">
        <v>475.8</v>
      </c>
      <c r="C138" s="53">
        <v>1397.4</v>
      </c>
      <c r="D138" s="76">
        <f>26+59.9+0.4-0.1+0.1+27.3+5.8+57.7+6.3+46.3+13.6+50.5+6-0.1</f>
        <v>299.70000000000005</v>
      </c>
      <c r="E138" s="17">
        <f>D138/D107*100</f>
        <v>0.3438456560946844</v>
      </c>
      <c r="F138" s="6">
        <f t="shared" si="15"/>
        <v>62.98865069356874</v>
      </c>
      <c r="G138" s="6">
        <f t="shared" si="12"/>
        <v>21.446972949763847</v>
      </c>
      <c r="H138" s="61">
        <f t="shared" si="16"/>
        <v>176.09999999999997</v>
      </c>
      <c r="I138" s="61">
        <f t="shared" si="14"/>
        <v>1097.7</v>
      </c>
    </row>
    <row r="139" spans="1:9" s="32" customFormat="1" ht="18">
      <c r="A139" s="33" t="s">
        <v>44</v>
      </c>
      <c r="B139" s="74">
        <v>347.9</v>
      </c>
      <c r="C139" s="44">
        <v>1063.5</v>
      </c>
      <c r="D139" s="75">
        <f>26+59.9+27.3+57.1-0.1+46.3+42.7-0.1</f>
        <v>259.09999999999997</v>
      </c>
      <c r="E139" s="1">
        <f>D139/D138*100</f>
        <v>86.45311978645309</v>
      </c>
      <c r="F139" s="1">
        <f aca="true" t="shared" si="17" ref="F139:F147">D139/B139*100</f>
        <v>74.47542397240586</v>
      </c>
      <c r="G139" s="1">
        <f t="shared" si="12"/>
        <v>24.362952515279733</v>
      </c>
      <c r="H139" s="44">
        <f t="shared" si="16"/>
        <v>88.80000000000001</v>
      </c>
      <c r="I139" s="44">
        <f t="shared" si="14"/>
        <v>804.4000000000001</v>
      </c>
    </row>
    <row r="140" spans="1:9" s="32" customFormat="1" ht="18">
      <c r="A140" s="23" t="s">
        <v>26</v>
      </c>
      <c r="B140" s="74">
        <v>23.7</v>
      </c>
      <c r="C140" s="44">
        <v>37.5</v>
      </c>
      <c r="D140" s="75">
        <f>0.4+5.6+0.6+6+0.1</f>
        <v>12.7</v>
      </c>
      <c r="E140" s="1">
        <f>D140/D138*100</f>
        <v>4.23757090423757</v>
      </c>
      <c r="F140" s="1">
        <f t="shared" si="17"/>
        <v>53.58649789029536</v>
      </c>
      <c r="G140" s="1">
        <f>D140/C140*100</f>
        <v>33.86666666666667</v>
      </c>
      <c r="H140" s="44">
        <f t="shared" si="16"/>
        <v>11</v>
      </c>
      <c r="I140" s="44">
        <f t="shared" si="14"/>
        <v>24.8</v>
      </c>
    </row>
    <row r="141" spans="1:9" s="2" customFormat="1" ht="56.25">
      <c r="A141" s="18" t="s">
        <v>107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22749.4-2821</f>
        <v>19928.4</v>
      </c>
      <c r="C143" s="53">
        <f>67967+150-2500</f>
        <v>65617</v>
      </c>
      <c r="D143" s="76">
        <f>2189.1+2579.7+68.9+525.7+232.8+205.1+14+182+44.6+100.3+189.9+11.2+127+188.8+69.4+131.7+84.3+48.1+145.2+164.4+282.5+2057+0.1+4.7+884.5+257+126.5</f>
        <v>10914.5</v>
      </c>
      <c r="E143" s="17">
        <f>D143/D107*100</f>
        <v>12.52220024506317</v>
      </c>
      <c r="F143" s="99">
        <f t="shared" si="17"/>
        <v>54.768571485919594</v>
      </c>
      <c r="G143" s="6">
        <f t="shared" si="12"/>
        <v>16.633646768367953</v>
      </c>
      <c r="H143" s="61">
        <f t="shared" si="16"/>
        <v>9013.900000000001</v>
      </c>
      <c r="I143" s="61">
        <f t="shared" si="14"/>
        <v>54702.5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0.022028150140199997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3951.2</v>
      </c>
      <c r="C146" s="53">
        <v>10550.8</v>
      </c>
      <c r="D146" s="76">
        <f>1601.8+39.7+92.5+565.2+121.3</f>
        <v>2420.5</v>
      </c>
      <c r="E146" s="17">
        <f>D146/D107*100</f>
        <v>2.777038406997609</v>
      </c>
      <c r="F146" s="99">
        <f t="shared" si="17"/>
        <v>61.259870419113184</v>
      </c>
      <c r="G146" s="6">
        <f t="shared" si="12"/>
        <v>22.941388330742694</v>
      </c>
      <c r="H146" s="61">
        <f t="shared" si="16"/>
        <v>1530.6999999999998</v>
      </c>
      <c r="I146" s="61">
        <f t="shared" si="14"/>
        <v>8130.299999999999</v>
      </c>
      <c r="K146" s="38"/>
      <c r="L146" s="38"/>
    </row>
    <row r="147" spans="1:12" s="2" customFormat="1" ht="19.5" customHeight="1">
      <c r="A147" s="16" t="s">
        <v>51</v>
      </c>
      <c r="B147" s="73">
        <f>64186.8+2821</f>
        <v>67007.8</v>
      </c>
      <c r="C147" s="53">
        <f>376354.8-1000+14285.9-198-200-300</f>
        <v>388942.7</v>
      </c>
      <c r="D147" s="76">
        <f>4905.7+9487.9+9000+1500+6413+155.4+2591.5+899.7+3383.3+1969.5+5413.3+1388+616.4+1163.1+2765.5+2546.4</f>
        <v>54198.700000000004</v>
      </c>
      <c r="E147" s="17">
        <f>D147/D107*100</f>
        <v>62.18214067727384</v>
      </c>
      <c r="F147" s="6">
        <f t="shared" si="17"/>
        <v>80.88416572399034</v>
      </c>
      <c r="G147" s="6">
        <f t="shared" si="12"/>
        <v>13.934880382123128</v>
      </c>
      <c r="H147" s="61">
        <f t="shared" si="16"/>
        <v>12809.099999999999</v>
      </c>
      <c r="I147" s="61">
        <f t="shared" si="14"/>
        <v>334744</v>
      </c>
      <c r="K147" s="91"/>
      <c r="L147" s="38"/>
    </row>
    <row r="148" spans="1:12" s="2" customFormat="1" ht="18.75">
      <c r="A148" s="16" t="s">
        <v>106</v>
      </c>
      <c r="B148" s="73">
        <v>9828.4</v>
      </c>
      <c r="C148" s="53">
        <v>29485.2</v>
      </c>
      <c r="D148" s="76">
        <f>819+819+819.1+819+819+819.1+819+819+819.1</f>
        <v>7371.3</v>
      </c>
      <c r="E148" s="17">
        <f>D148/D107*100</f>
        <v>8.457088704607097</v>
      </c>
      <c r="F148" s="6">
        <f t="shared" si="15"/>
        <v>75</v>
      </c>
      <c r="G148" s="6">
        <f t="shared" si="12"/>
        <v>25</v>
      </c>
      <c r="H148" s="61">
        <f t="shared" si="16"/>
        <v>2457.0999999999995</v>
      </c>
      <c r="I148" s="61">
        <f t="shared" si="14"/>
        <v>22113.9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129903.9</v>
      </c>
      <c r="C149" s="77">
        <f>C43+C69+C72+C77+C79+C87+C102+C107+C100+C84+C98</f>
        <v>577639.6999999998</v>
      </c>
      <c r="D149" s="53">
        <f>D43+D69+D72+D77+D79+D87+D102+D107+D100+D84+D98</f>
        <v>90727.59999999999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603675.7000000001</v>
      </c>
      <c r="C150" s="47">
        <f>C6+C18+C33+C43+C51+C59+C69+C72+C77+C79+C87+C90+C95+C102+C107+C100+C84+C98+C45</f>
        <v>1879696.1999999997</v>
      </c>
      <c r="D150" s="47">
        <f>D6+D18+D33+D43+D51+D59+D69+D72+D77+D79+D87+D90+D95+D102+D107+D100+D84+D98+D45</f>
        <v>401861.3000000001</v>
      </c>
      <c r="E150" s="31">
        <v>100</v>
      </c>
      <c r="F150" s="3">
        <f>D150/B150*100</f>
        <v>66.56907011496406</v>
      </c>
      <c r="G150" s="3">
        <f aca="true" t="shared" si="18" ref="G150:G156">D150/C150*100</f>
        <v>21.37905582827694</v>
      </c>
      <c r="H150" s="47">
        <f aca="true" t="shared" si="19" ref="H150:H156">B150-D150</f>
        <v>201814.39999999997</v>
      </c>
      <c r="I150" s="47">
        <f aca="true" t="shared" si="20" ref="I150:I156">C150-D150</f>
        <v>1477834.8999999997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229090.3</v>
      </c>
      <c r="C151" s="60">
        <f>C8+C20+C34+C52+C60+C91+C115+C119+C46+C139+C131+C103</f>
        <v>722894.7</v>
      </c>
      <c r="D151" s="60">
        <f>D8+D20+D34+D52+D60+D91+D115+D119+D46+D139+D131+D103</f>
        <v>151043.1</v>
      </c>
      <c r="E151" s="6">
        <f>D151/D150*100</f>
        <v>37.58587851081952</v>
      </c>
      <c r="F151" s="6">
        <f aca="true" t="shared" si="21" ref="F151:F156">D151/B151*100</f>
        <v>65.93168719932709</v>
      </c>
      <c r="G151" s="6">
        <f t="shared" si="18"/>
        <v>20.894204923621658</v>
      </c>
      <c r="H151" s="61">
        <f t="shared" si="19"/>
        <v>78047.19999999998</v>
      </c>
      <c r="I151" s="72">
        <f t="shared" si="20"/>
        <v>571851.6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54597.600000000006</v>
      </c>
      <c r="C152" s="61">
        <f>C11+C23+C36+C55+C62+C92+C49+C140+C109+C112+C96+C137</f>
        <v>102336.00000000003</v>
      </c>
      <c r="D152" s="61">
        <f>D11+D23+D36+D55+D62+D92+D49+D140+D109+D112+D96+D137</f>
        <v>37415.99999999999</v>
      </c>
      <c r="E152" s="6">
        <f>D152/D150*100</f>
        <v>9.310675101085868</v>
      </c>
      <c r="F152" s="6">
        <f t="shared" si="21"/>
        <v>68.53048485647719</v>
      </c>
      <c r="G152" s="6">
        <f t="shared" si="18"/>
        <v>36.561913696060024</v>
      </c>
      <c r="H152" s="61">
        <f t="shared" si="19"/>
        <v>17181.600000000013</v>
      </c>
      <c r="I152" s="72">
        <f t="shared" si="20"/>
        <v>64920.00000000004</v>
      </c>
      <c r="K152" s="39"/>
      <c r="L152" s="90"/>
    </row>
    <row r="153" spans="1:12" ht="18.75">
      <c r="A153" s="18" t="s">
        <v>1</v>
      </c>
      <c r="B153" s="60">
        <f>B22+B10+B54+B48+B61+B35+B123</f>
        <v>11723.5</v>
      </c>
      <c r="C153" s="60">
        <f>C22+C10+C54+C48+C61+C35+C123</f>
        <v>28683.1</v>
      </c>
      <c r="D153" s="60">
        <f>D22+D10+D54+D48+D61+D35+D123</f>
        <v>7960.3</v>
      </c>
      <c r="E153" s="6">
        <f>D153/D150*100</f>
        <v>1.980857574491497</v>
      </c>
      <c r="F153" s="6">
        <f t="shared" si="21"/>
        <v>67.90037104960123</v>
      </c>
      <c r="G153" s="6">
        <f t="shared" si="18"/>
        <v>27.752579044803387</v>
      </c>
      <c r="H153" s="61">
        <f t="shared" si="19"/>
        <v>3763.2</v>
      </c>
      <c r="I153" s="72">
        <f t="shared" si="20"/>
        <v>20722.8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8911.7</v>
      </c>
      <c r="C154" s="60">
        <f>C12+C24+C104+C63+C38+C93+C129+C56</f>
        <v>29231.3</v>
      </c>
      <c r="D154" s="60">
        <f>D12+D24+D104+D63+D38+D93+D129+D56</f>
        <v>5961.1</v>
      </c>
      <c r="E154" s="6">
        <f>D154/D150*100</f>
        <v>1.4833724969286664</v>
      </c>
      <c r="F154" s="6">
        <f t="shared" si="21"/>
        <v>66.89071669827305</v>
      </c>
      <c r="G154" s="6">
        <f t="shared" si="18"/>
        <v>20.392866550581058</v>
      </c>
      <c r="H154" s="61">
        <f t="shared" si="19"/>
        <v>2950.6000000000004</v>
      </c>
      <c r="I154" s="72">
        <f t="shared" si="20"/>
        <v>23270.199999999997</v>
      </c>
      <c r="K154" s="39"/>
      <c r="L154" s="90"/>
    </row>
    <row r="155" spans="1:12" ht="18.75">
      <c r="A155" s="18" t="s">
        <v>2</v>
      </c>
      <c r="B155" s="60">
        <f>B9+B21+B47+B53+B122</f>
        <v>38.699999999999996</v>
      </c>
      <c r="C155" s="60">
        <f>C9+C21+C47+C53+C122</f>
        <v>186.9</v>
      </c>
      <c r="D155" s="60">
        <f>D9+D21+D47+D53+D122</f>
        <v>17.1</v>
      </c>
      <c r="E155" s="6">
        <f>D155/D150*100</f>
        <v>0.004255199492959385</v>
      </c>
      <c r="F155" s="6">
        <f t="shared" si="21"/>
        <v>44.186046511627914</v>
      </c>
      <c r="G155" s="6">
        <f t="shared" si="18"/>
        <v>9.149277688603531</v>
      </c>
      <c r="H155" s="61">
        <f t="shared" si="19"/>
        <v>21.599999999999994</v>
      </c>
      <c r="I155" s="72">
        <f t="shared" si="20"/>
        <v>169.8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299313.9</v>
      </c>
      <c r="C156" s="78">
        <f>C150-C151-C152-C153-C154-C155</f>
        <v>996364.1999999997</v>
      </c>
      <c r="D156" s="78">
        <f>D150-D151-D152-D153-D154-D155</f>
        <v>199463.7000000001</v>
      </c>
      <c r="E156" s="36">
        <f>D156/D150*100</f>
        <v>49.63496111718149</v>
      </c>
      <c r="F156" s="36">
        <f t="shared" si="21"/>
        <v>66.64030638069266</v>
      </c>
      <c r="G156" s="36">
        <f t="shared" si="18"/>
        <v>20.0191556460981</v>
      </c>
      <c r="H156" s="127">
        <f t="shared" si="19"/>
        <v>99850.19999999992</v>
      </c>
      <c r="I156" s="127">
        <f t="shared" si="20"/>
        <v>796900.4999999997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401861.3000000001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401861.3000000001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2017-04-07T05:08:05Z</dcterms:modified>
  <cp:category/>
  <cp:version/>
  <cp:contentType/>
  <cp:contentStatus/>
</cp:coreProperties>
</file>